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codeName="{51196F13-6AD0-C1B8-E2B4-A1F9AE17003E}"/>
  <workbookPr codeName="ThisWorkbook"/>
  <mc:AlternateContent xmlns:mc="http://schemas.openxmlformats.org/markup-compatibility/2006">
    <mc:Choice Requires="x15">
      <x15ac:absPath xmlns:x15ac="http://schemas.microsoft.com/office/spreadsheetml/2010/11/ac" url="C:\Users\apetrea\Desktop\"/>
    </mc:Choice>
  </mc:AlternateContent>
  <xr:revisionPtr revIDLastSave="0" documentId="8_{73BBB43E-C882-4C29-965B-B5828347C6E3}" xr6:coauthVersionLast="47" xr6:coauthVersionMax="47" xr10:uidLastSave="{00000000-0000-0000-0000-000000000000}"/>
  <bookViews>
    <workbookView xWindow="-28920" yWindow="-360" windowWidth="29040" windowHeight="15840" xr2:uid="{00000000-000D-0000-FFFF-FFFF00000000}"/>
  </bookViews>
  <sheets>
    <sheet name="ScoreCard" sheetId="3" r:id="rId1"/>
    <sheet name="LookUps" sheetId="4" state="hidden" r:id="rId2"/>
  </sheets>
  <definedNames>
    <definedName name="_xlnm.Print_Titles" localSheetId="0">ScoreCard!$1:$13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3" l="1"/>
  <c r="C23" i="4" l="1"/>
  <c r="C42" i="3" l="1"/>
  <c r="D42" i="3" s="1"/>
  <c r="C22" i="3"/>
  <c r="D22" i="3" s="1"/>
  <c r="C19" i="3"/>
  <c r="D19" i="3" s="1"/>
  <c r="C18" i="3"/>
  <c r="D18" i="3" s="1"/>
  <c r="C24" i="3"/>
  <c r="D24" i="3" s="1"/>
  <c r="C25" i="3"/>
  <c r="D25" i="3" s="1"/>
  <c r="C26" i="3"/>
  <c r="D26" i="3" s="1"/>
  <c r="C23" i="3"/>
  <c r="D23" i="3" s="1"/>
  <c r="D21" i="3"/>
  <c r="C20" i="3"/>
  <c r="D20" i="3" s="1"/>
  <c r="C16" i="3"/>
  <c r="D16" i="3" s="1"/>
  <c r="C17" i="3"/>
  <c r="D17" i="3" s="1"/>
  <c r="C15" i="3"/>
  <c r="D15" i="3" s="1"/>
  <c r="C18" i="4"/>
  <c r="C40" i="3"/>
  <c r="D40" i="3" s="1"/>
  <c r="C41" i="3"/>
  <c r="D41" i="3" s="1"/>
  <c r="C43" i="3"/>
  <c r="D43" i="3" s="1"/>
  <c r="C44" i="3"/>
  <c r="D44" i="3" s="1"/>
  <c r="C45" i="3"/>
  <c r="D45" i="3" s="1"/>
  <c r="C46" i="3"/>
  <c r="D46" i="3" s="1"/>
  <c r="C47" i="3"/>
  <c r="D47" i="3" s="1"/>
  <c r="C48" i="3"/>
  <c r="D48" i="3" s="1"/>
  <c r="C39" i="3"/>
  <c r="D39" i="3" s="1"/>
  <c r="C29" i="3"/>
  <c r="C30" i="3"/>
  <c r="C31" i="3"/>
  <c r="C32" i="3"/>
  <c r="C33" i="3"/>
  <c r="C34" i="3"/>
  <c r="C35" i="3"/>
  <c r="D35" i="3" s="1"/>
  <c r="C36" i="3"/>
  <c r="C37" i="3"/>
  <c r="C28" i="3"/>
  <c r="D36" i="3" l="1"/>
  <c r="D32" i="3"/>
  <c r="D31" i="3"/>
  <c r="D28" i="3"/>
  <c r="D30" i="3"/>
  <c r="E14" i="3"/>
  <c r="B9" i="3" s="1"/>
  <c r="D34" i="3"/>
  <c r="D37" i="3"/>
  <c r="D33" i="3"/>
  <c r="D29" i="3"/>
  <c r="E38" i="3"/>
  <c r="B11" i="3" s="1"/>
  <c r="E27" i="3" l="1"/>
  <c r="B8" i="3" l="1"/>
  <c r="B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Matthew Petrea</author>
    <author>Sharon R Wiemken</author>
  </authors>
  <commentList>
    <comment ref="A7" authorId="0" shapeId="0" xr:uid="{00000000-0006-0000-0000-000001000000}">
      <text>
        <r>
          <rPr>
            <b/>
            <sz val="9"/>
            <color indexed="81"/>
            <rFont val="Tahoma"/>
            <charset val="1"/>
          </rPr>
          <t>Adam Matthew Petrea:</t>
        </r>
        <r>
          <rPr>
            <sz val="9"/>
            <color indexed="81"/>
            <rFont val="Tahoma"/>
            <charset val="1"/>
          </rPr>
          <t xml:space="preserve">
ITS estimated hours for technical labor (analysis, development, project management, infrastructure, does not include functional office labor) </t>
        </r>
      </text>
    </comment>
    <comment ref="A15" authorId="1" shapeId="0" xr:uid="{00000000-0006-0000-0000-000002000000}">
      <text>
        <r>
          <rPr>
            <sz val="8"/>
            <color indexed="81"/>
            <rFont val="Tahoma"/>
            <family val="2"/>
          </rPr>
          <t>Weight - 6 pts</t>
        </r>
      </text>
    </comment>
    <comment ref="A16" authorId="1" shapeId="0" xr:uid="{00000000-0006-0000-0000-000003000000}">
      <text>
        <r>
          <rPr>
            <sz val="8"/>
            <color indexed="81"/>
            <rFont val="Tahoma"/>
            <family val="2"/>
          </rPr>
          <t>Weight 5 pts</t>
        </r>
      </text>
    </comment>
    <comment ref="A17" authorId="1" shapeId="0" xr:uid="{00000000-0006-0000-0000-000004000000}">
      <text>
        <r>
          <rPr>
            <sz val="8"/>
            <color indexed="81"/>
            <rFont val="Tahoma"/>
            <family val="2"/>
          </rPr>
          <t>Weight - 5 pts</t>
        </r>
      </text>
    </comment>
    <comment ref="A18" authorId="1" shapeId="0" xr:uid="{00000000-0006-0000-0000-000005000000}">
      <text>
        <r>
          <rPr>
            <sz val="8"/>
            <color indexed="81"/>
            <rFont val="Tahoma"/>
            <family val="2"/>
          </rPr>
          <t>Weight - 4 pts</t>
        </r>
      </text>
    </comment>
    <comment ref="A19" authorId="1" shapeId="0" xr:uid="{00000000-0006-0000-0000-000006000000}">
      <text>
        <r>
          <rPr>
            <sz val="8"/>
            <color indexed="81"/>
            <rFont val="Tahoma"/>
            <family val="2"/>
          </rPr>
          <t>Weight - 4 pts.</t>
        </r>
      </text>
    </comment>
    <comment ref="A20" authorId="1" shapeId="0" xr:uid="{00000000-0006-0000-0000-000007000000}">
      <text>
        <r>
          <rPr>
            <sz val="8"/>
            <color indexed="81"/>
            <rFont val="Tahoma"/>
            <family val="2"/>
          </rPr>
          <t>Weight - 4 pts</t>
        </r>
      </text>
    </comment>
    <comment ref="A21" authorId="1" shapeId="0" xr:uid="{00000000-0006-0000-0000-000008000000}">
      <text>
        <r>
          <rPr>
            <sz val="8"/>
            <color indexed="81"/>
            <rFont val="Tahoma"/>
            <family val="2"/>
          </rPr>
          <t>Weight - 4 pts.</t>
        </r>
      </text>
    </comment>
    <comment ref="A22" authorId="1" shapeId="0" xr:uid="{00000000-0006-0000-0000-000009000000}">
      <text>
        <r>
          <rPr>
            <sz val="8"/>
            <color indexed="81"/>
            <rFont val="Tahoma"/>
            <family val="2"/>
          </rPr>
          <t>Weight - 2 pts.</t>
        </r>
      </text>
    </comment>
    <comment ref="A23" authorId="1" shapeId="0" xr:uid="{00000000-0006-0000-0000-00000A000000}">
      <text>
        <r>
          <rPr>
            <sz val="8"/>
            <color indexed="81"/>
            <rFont val="Tahoma"/>
            <family val="2"/>
          </rPr>
          <t>Weight - 2 pts.</t>
        </r>
      </text>
    </comment>
    <comment ref="A24" authorId="1" shapeId="0" xr:uid="{00000000-0006-0000-0000-00000B000000}">
      <text>
        <r>
          <rPr>
            <sz val="8"/>
            <color indexed="81"/>
            <rFont val="Tahoma"/>
            <family val="2"/>
          </rPr>
          <t>Weight - 2 pts.</t>
        </r>
      </text>
    </comment>
    <comment ref="A25" authorId="1" shapeId="0" xr:uid="{00000000-0006-0000-0000-00000C000000}">
      <text>
        <r>
          <rPr>
            <b/>
            <sz val="8"/>
            <color indexed="81"/>
            <rFont val="Tahoma"/>
            <family val="2"/>
          </rPr>
          <t xml:space="preserve"> </t>
        </r>
        <r>
          <rPr>
            <sz val="8"/>
            <color indexed="81"/>
            <rFont val="Tahoma"/>
            <family val="2"/>
          </rPr>
          <t>Weight - 1 pt</t>
        </r>
      </text>
    </comment>
    <comment ref="A26" authorId="1" shapeId="0" xr:uid="{00000000-0006-0000-0000-00000D000000}">
      <text>
        <r>
          <rPr>
            <sz val="8"/>
            <color indexed="81"/>
            <rFont val="Tahoma"/>
            <family val="2"/>
          </rPr>
          <t>Weight - 1 pt.</t>
        </r>
      </text>
    </comment>
    <comment ref="A39" authorId="1" shapeId="0" xr:uid="{00000000-0006-0000-0000-00000E000000}">
      <text>
        <r>
          <rPr>
            <sz val="8"/>
            <color indexed="81"/>
            <rFont val="Tahoma"/>
            <family val="2"/>
          </rPr>
          <t>NA, High=University, Medium=multiple departments, Low=single department</t>
        </r>
      </text>
    </comment>
    <comment ref="A40" authorId="1" shapeId="0" xr:uid="{00000000-0006-0000-0000-00000F000000}">
      <text>
        <r>
          <rPr>
            <sz val="8"/>
            <color indexed="81"/>
            <rFont val="Tahoma"/>
            <family val="2"/>
          </rPr>
          <t>NA, High=Critical to all projects, Medium=multiple projects, Low=single project</t>
        </r>
      </text>
    </comment>
    <comment ref="A41" authorId="1" shapeId="0" xr:uid="{00000000-0006-0000-0000-000010000000}">
      <text>
        <r>
          <rPr>
            <sz val="8"/>
            <color indexed="81"/>
            <rFont val="Tahoma"/>
            <family val="2"/>
          </rPr>
          <t>NA, High=University, Medium=multiple departments, Low=single department</t>
        </r>
      </text>
    </comment>
    <comment ref="A42" authorId="1" shapeId="0" xr:uid="{00000000-0006-0000-0000-000011000000}">
      <text>
        <r>
          <rPr>
            <sz val="8"/>
            <color indexed="81"/>
            <rFont val="Tahoma"/>
            <family val="2"/>
          </rPr>
          <t>NA, High=University, Medium=multiple departments, Low=single department</t>
        </r>
      </text>
    </comment>
    <comment ref="A43" authorId="1" shapeId="0" xr:uid="{00000000-0006-0000-0000-000012000000}">
      <text>
        <r>
          <rPr>
            <sz val="8"/>
            <color indexed="81"/>
            <rFont val="Tahoma"/>
            <family val="2"/>
          </rPr>
          <t>NA, High=University, Medium=multiple departments, Low=single department</t>
        </r>
      </text>
    </comment>
    <comment ref="A44" authorId="1" shapeId="0" xr:uid="{00000000-0006-0000-0000-000013000000}">
      <text>
        <r>
          <rPr>
            <sz val="8"/>
            <color indexed="81"/>
            <rFont val="Tahoma"/>
            <family val="2"/>
          </rPr>
          <t>NA, High=University, Medium=multiple departments, Low=single department</t>
        </r>
      </text>
    </comment>
    <comment ref="A45" authorId="1" shapeId="0" xr:uid="{00000000-0006-0000-0000-000014000000}">
      <text>
        <r>
          <rPr>
            <sz val="8"/>
            <color indexed="81"/>
            <rFont val="Tahoma"/>
            <family val="2"/>
          </rPr>
          <t>NA, High=University, Medium=multiple departments, Low=single department</t>
        </r>
      </text>
    </comment>
    <comment ref="A46" authorId="1" shapeId="0" xr:uid="{00000000-0006-0000-0000-000015000000}">
      <text>
        <r>
          <rPr>
            <sz val="8"/>
            <color indexed="81"/>
            <rFont val="Tahoma"/>
            <family val="2"/>
          </rPr>
          <t>NA, High=University, Medium=multiple departments, Low=single department</t>
        </r>
      </text>
    </comment>
    <comment ref="A47" authorId="1" shapeId="0" xr:uid="{00000000-0006-0000-0000-000016000000}">
      <text>
        <r>
          <rPr>
            <sz val="8"/>
            <color indexed="81"/>
            <rFont val="Tahoma"/>
            <family val="2"/>
          </rPr>
          <t>NA, High=University, Medium=multiple departments, Low=single department</t>
        </r>
      </text>
    </comment>
    <comment ref="A48" authorId="1" shapeId="0" xr:uid="{00000000-0006-0000-0000-000017000000}">
      <text>
        <r>
          <rPr>
            <sz val="8"/>
            <color indexed="81"/>
            <rFont val="Tahoma"/>
            <family val="2"/>
          </rPr>
          <t>NA, High=University, Medium=multiple departments, Low=single department</t>
        </r>
      </text>
    </comment>
  </commentList>
</comments>
</file>

<file path=xl/sharedStrings.xml><?xml version="1.0" encoding="utf-8"?>
<sst xmlns="http://schemas.openxmlformats.org/spreadsheetml/2006/main" count="134" uniqueCount="80">
  <si>
    <t>PROJECT PRIORITIZATION MATRIX</t>
  </si>
  <si>
    <t>Project Name:</t>
  </si>
  <si>
    <t>Date Scored:</t>
  </si>
  <si>
    <t>Requested Due Date:</t>
  </si>
  <si>
    <t>Primary Strategic Goal:</t>
  </si>
  <si>
    <t xml:space="preserve">  Unknown/None</t>
  </si>
  <si>
    <t>Estimated Size (ITS Time Commitment):</t>
  </si>
  <si>
    <t xml:space="preserve">  Unknown</t>
  </si>
  <si>
    <t xml:space="preserve"> Overall Project Score (Sum of Scores Below):</t>
  </si>
  <si>
    <t>University Criteria Score:</t>
  </si>
  <si>
    <t>Strategic Goal Score:</t>
  </si>
  <si>
    <t>Risk Score:</t>
  </si>
  <si>
    <t xml:space="preserve">SCORING VALUES </t>
  </si>
  <si>
    <t>SCORE</t>
  </si>
  <si>
    <t>WEIGHTED SCORE</t>
  </si>
  <si>
    <t>SUBTOTALS</t>
  </si>
  <si>
    <t>Criteria</t>
  </si>
  <si>
    <t>C.01  This is a compliance-related Project</t>
  </si>
  <si>
    <t>No</t>
  </si>
  <si>
    <t>C.02  This project has security-related objectives</t>
  </si>
  <si>
    <t>C.03  This project is related to Critical Software/Hardware Updates</t>
  </si>
  <si>
    <t>C.04  This project will lead to significant cost reduction for the institution</t>
  </si>
  <si>
    <t>Not Applicable</t>
  </si>
  <si>
    <t>C.05  This project will increase revenue for the university</t>
  </si>
  <si>
    <t>C.06  This project will help increase enrollment</t>
  </si>
  <si>
    <t>C.07  This project helps improve Student Retention</t>
  </si>
  <si>
    <t>C.08  This project will Increase efficiency</t>
  </si>
  <si>
    <t>C.09  This project will provide Enhanced Functionality not currently available</t>
  </si>
  <si>
    <t>C.10  This project helps improve Customer Satisfaction</t>
  </si>
  <si>
    <t>C.11  This project helps give the institution a Competitive Advantage</t>
  </si>
  <si>
    <t>C.12  This project is related to environmental sustainability</t>
  </si>
  <si>
    <t>Strategic Goals</t>
  </si>
  <si>
    <t>Enhances student success through personal or career growth (SO-1)</t>
  </si>
  <si>
    <t>Does Not Meet Goal</t>
  </si>
  <si>
    <t>Expands engagement and partnerships (domestic or international) (SO-4)</t>
  </si>
  <si>
    <t>Improves affordability or efficiency (SO-5)</t>
  </si>
  <si>
    <t>Improves University business processes (SO-5)</t>
  </si>
  <si>
    <t>Increases student recruitment, retention, or persistence (SO-1)</t>
  </si>
  <si>
    <t>Promotes employee advancement or recruitment (SO-3)</t>
  </si>
  <si>
    <t>Promotes innovation or collaboration (SO-3)</t>
  </si>
  <si>
    <t>Supports academic or financial success (SO-5)</t>
  </si>
  <si>
    <t>Supports excellence, diversity, or inclusion (SO-3)</t>
  </si>
  <si>
    <t>Supports research, creativity, or serves public good (SO-2)</t>
  </si>
  <si>
    <r>
      <t>Risks</t>
    </r>
    <r>
      <rPr>
        <sz val="14"/>
        <color theme="0"/>
        <rFont val="Arial Rounded MT Bold"/>
        <family val="2"/>
      </rPr>
      <t xml:space="preserve"> (A lower risk score means the project is more risky.)</t>
    </r>
  </si>
  <si>
    <t>Damaged Goodwill</t>
  </si>
  <si>
    <t>High</t>
  </si>
  <si>
    <t>Impact On Other Projects</t>
  </si>
  <si>
    <t>Increased Workflow Complexity</t>
  </si>
  <si>
    <t>Lack of Commitment</t>
  </si>
  <si>
    <t>Learning Curves</t>
  </si>
  <si>
    <t>Missed Expectations/Opportunities</t>
  </si>
  <si>
    <t>Resource Bottlenecks</t>
  </si>
  <si>
    <t>Total Cost of Ownership</t>
  </si>
  <si>
    <t>Unknown Complexity</t>
  </si>
  <si>
    <t>Vendor Dependability</t>
  </si>
  <si>
    <t>Executive Summary:</t>
  </si>
  <si>
    <t>Yes</t>
  </si>
  <si>
    <t>High: 500K+</t>
  </si>
  <si>
    <t>Low: 1 to 50K</t>
  </si>
  <si>
    <t>Medium 50K to 500K</t>
  </si>
  <si>
    <t>High - University Wide</t>
  </si>
  <si>
    <t>Low - Department</t>
  </si>
  <si>
    <t>Medium - Multidepartment</t>
  </si>
  <si>
    <t>Goals</t>
  </si>
  <si>
    <t>Meets Goal</t>
  </si>
  <si>
    <t>Risks</t>
  </si>
  <si>
    <t>Low</t>
  </si>
  <si>
    <t>Medium</t>
  </si>
  <si>
    <t>Effort</t>
  </si>
  <si>
    <t xml:space="preserve">  Small (1 to 100 hours)</t>
  </si>
  <si>
    <t xml:space="preserve">  Medium (101 to 200 hours)</t>
  </si>
  <si>
    <t xml:space="preserve">  Large (200+ hours)</t>
  </si>
  <si>
    <t xml:space="preserve">  1 - Redefining Student Success </t>
  </si>
  <si>
    <t xml:space="preserve">  2 - Connecting Activities for Public Good</t>
  </si>
  <si>
    <t xml:space="preserve">  3 - Supporting our People to Achieve Excellence</t>
  </si>
  <si>
    <t xml:space="preserve">  4 - Advancing our Impact</t>
  </si>
  <si>
    <t xml:space="preserve">  5 - Aligning for Excellence and Value</t>
  </si>
  <si>
    <t xml:space="preserve">  6 - Telling Our Story</t>
  </si>
  <si>
    <t>Timesheet Approval Exceptions Report</t>
  </si>
  <si>
    <t xml:space="preserve">This project evaluation is requesting resources to create a timesheet approval exceptions report out of PeopleSoft. The current process is that any timesheet approver within a department can approve any other timesheet within the department, regardless of being the appropriate supervisor to do so. The benefits of generating this report and automatically distributing it to the appropriate supervisors will be to identify those timesheets that are approved without proper supervisor rights to do so, preventing hours/wages being stolen by unauthorized approvals.
The requested due date for implementation is May 28th, 2020 in order to close the identified risk of stolen wages in a timely manner. If this is not implemented by this time, it will become a reportable internal audit finding.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</si>
</sst>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sz val="10"/>
      <color theme="1"/>
      <name val="Calibri"/>
      <family val="2"/>
      <scheme val="minor"/>
    </font>
    <font>
      <b/>
      <sz val="18"/>
      <color rgb="FFFF7C19"/>
      <name val="Arial Rounded MT Bold"/>
      <family val="2"/>
    </font>
    <font>
      <b/>
      <sz val="12"/>
      <color rgb="FF000000"/>
      <name val="Arial Narrow"/>
      <family val="2"/>
    </font>
    <font>
      <sz val="12"/>
      <color theme="1"/>
      <name val="Arial Narrow"/>
      <family val="2"/>
    </font>
    <font>
      <b/>
      <sz val="16"/>
      <color rgb="FFFF7C19"/>
      <name val="Arial Rounded MT Bold"/>
      <family val="2"/>
    </font>
    <font>
      <b/>
      <sz val="14"/>
      <color rgb="FFFF7C19"/>
      <name val="Calibri"/>
      <family val="2"/>
      <scheme val="minor"/>
    </font>
    <font>
      <b/>
      <sz val="14"/>
      <color theme="0"/>
      <name val="Arial Rounded MT Bold"/>
      <family val="2"/>
    </font>
    <font>
      <sz val="14"/>
      <color theme="0"/>
      <name val="Arial Rounded MT Bold"/>
      <family val="2"/>
    </font>
    <font>
      <b/>
      <sz val="14"/>
      <color rgb="FFFF7C19"/>
      <name val="Arial Rounded MT Bold"/>
      <family val="2"/>
    </font>
    <font>
      <sz val="13"/>
      <color rgb="FF4F2C1D"/>
      <name val="Arial Rounded MT Bold"/>
      <family val="2"/>
    </font>
    <font>
      <sz val="8"/>
      <color indexed="81"/>
      <name val="Tahoma"/>
      <family val="2"/>
    </font>
    <font>
      <b/>
      <sz val="8"/>
      <color indexed="81"/>
      <name val="Tahoma"/>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rgb="FFFFC497"/>
        <bgColor indexed="64"/>
      </patternFill>
    </fill>
    <fill>
      <patternFill patternType="solid">
        <fgColor rgb="FF4F2C1D"/>
        <bgColor indexed="64"/>
      </patternFill>
    </fill>
  </fills>
  <borders count="25">
    <border>
      <left/>
      <right/>
      <top/>
      <bottom/>
      <diagonal/>
    </border>
    <border>
      <left style="medium">
        <color rgb="FF4F2C1D"/>
      </left>
      <right style="medium">
        <color rgb="FF4F2C1D"/>
      </right>
      <top style="medium">
        <color rgb="FF4F2C1D"/>
      </top>
      <bottom style="medium">
        <color rgb="FF4F2C1D"/>
      </bottom>
      <diagonal/>
    </border>
    <border>
      <left style="thin">
        <color rgb="FF4F2C1D"/>
      </left>
      <right/>
      <top style="thin">
        <color rgb="FF4F2C1D"/>
      </top>
      <bottom style="thin">
        <color rgb="FF4F2C1D"/>
      </bottom>
      <diagonal/>
    </border>
    <border>
      <left style="thin">
        <color rgb="FF4F2C1D"/>
      </left>
      <right style="thin">
        <color rgb="FF4F2C1D"/>
      </right>
      <top style="thick">
        <color rgb="FF4F2C1D"/>
      </top>
      <bottom style="thick">
        <color rgb="FF4F2C1D"/>
      </bottom>
      <diagonal/>
    </border>
    <border>
      <left style="thin">
        <color rgb="FF4F2C1D"/>
      </left>
      <right style="thick">
        <color rgb="FF4F2C1D"/>
      </right>
      <top style="thick">
        <color rgb="FF4F2C1D"/>
      </top>
      <bottom style="thick">
        <color rgb="FF4F2C1D"/>
      </bottom>
      <diagonal/>
    </border>
    <border>
      <left/>
      <right/>
      <top style="medium">
        <color rgb="FF4F2C1D"/>
      </top>
      <bottom style="medium">
        <color rgb="FF4F2C1D"/>
      </bottom>
      <diagonal/>
    </border>
    <border>
      <left/>
      <right style="medium">
        <color rgb="FF4F2C1D"/>
      </right>
      <top style="medium">
        <color rgb="FF4F2C1D"/>
      </top>
      <bottom style="medium">
        <color rgb="FF4F2C1D"/>
      </bottom>
      <diagonal/>
    </border>
    <border>
      <left style="thin">
        <color rgb="FF4F2C1D"/>
      </left>
      <right style="thin">
        <color rgb="FF4F2C1D"/>
      </right>
      <top style="thick">
        <color rgb="FF4F2C1D"/>
      </top>
      <bottom/>
      <diagonal/>
    </border>
    <border>
      <left style="thin">
        <color rgb="FF4F2C1D"/>
      </left>
      <right style="thick">
        <color rgb="FF4F2C1D"/>
      </right>
      <top style="thick">
        <color rgb="FF4F2C1D"/>
      </top>
      <bottom/>
      <diagonal/>
    </border>
    <border>
      <left style="thick">
        <color rgb="FF4F2C1D"/>
      </left>
      <right/>
      <top style="thick">
        <color rgb="FF4F2C1D"/>
      </top>
      <bottom/>
      <diagonal/>
    </border>
    <border>
      <left/>
      <right/>
      <top style="thick">
        <color rgb="FF4F2C1D"/>
      </top>
      <bottom/>
      <diagonal/>
    </border>
    <border>
      <left/>
      <right style="thick">
        <color rgb="FF4F2C1D"/>
      </right>
      <top style="thick">
        <color rgb="FF4F2C1D"/>
      </top>
      <bottom/>
      <diagonal/>
    </border>
    <border>
      <left style="thick">
        <color rgb="FF4F2C1D"/>
      </left>
      <right style="medium">
        <color rgb="FF4F2C1D"/>
      </right>
      <top style="medium">
        <color rgb="FF4F2C1D"/>
      </top>
      <bottom style="medium">
        <color rgb="FF4F2C1D"/>
      </bottom>
      <diagonal/>
    </border>
    <border>
      <left style="medium">
        <color rgb="FF4F2C1D"/>
      </left>
      <right style="thick">
        <color rgb="FF4F2C1D"/>
      </right>
      <top style="medium">
        <color rgb="FF4F2C1D"/>
      </top>
      <bottom style="medium">
        <color rgb="FF4F2C1D"/>
      </bottom>
      <diagonal/>
    </border>
    <border>
      <left style="thick">
        <color rgb="FF4F2C1D"/>
      </left>
      <right/>
      <top/>
      <bottom/>
      <diagonal/>
    </border>
    <border>
      <left/>
      <right style="thick">
        <color rgb="FF4F2C1D"/>
      </right>
      <top/>
      <bottom/>
      <diagonal/>
    </border>
    <border>
      <left style="thick">
        <color rgb="FF4F2C1D"/>
      </left>
      <right/>
      <top/>
      <bottom style="thick">
        <color rgb="FF4F2C1D"/>
      </bottom>
      <diagonal/>
    </border>
    <border>
      <left/>
      <right/>
      <top/>
      <bottom style="thick">
        <color rgb="FF4F2C1D"/>
      </bottom>
      <diagonal/>
    </border>
    <border>
      <left/>
      <right style="thick">
        <color rgb="FF4F2C1D"/>
      </right>
      <top/>
      <bottom style="thick">
        <color rgb="FF4F2C1D"/>
      </bottom>
      <diagonal/>
    </border>
    <border>
      <left style="thick">
        <color rgb="FF4F2C1D"/>
      </left>
      <right/>
      <top style="medium">
        <color rgb="FF4F2C1D"/>
      </top>
      <bottom style="medium">
        <color rgb="FF4F2C1D"/>
      </bottom>
      <diagonal/>
    </border>
    <border>
      <left/>
      <right style="thick">
        <color rgb="FF4F2C1D"/>
      </right>
      <top style="medium">
        <color rgb="FF4F2C1D"/>
      </top>
      <bottom style="medium">
        <color rgb="FF4F2C1D"/>
      </bottom>
      <diagonal/>
    </border>
    <border>
      <left style="medium">
        <color rgb="FF4F2C1D"/>
      </left>
      <right/>
      <top style="medium">
        <color rgb="FF4F2C1D"/>
      </top>
      <bottom style="medium">
        <color rgb="FF4F2C1D"/>
      </bottom>
      <diagonal/>
    </border>
    <border>
      <left style="thin">
        <color rgb="FF4F2C1D"/>
      </left>
      <right/>
      <top style="thick">
        <color rgb="FF4F2C1D"/>
      </top>
      <bottom style="thick">
        <color rgb="FF4F2C1D"/>
      </bottom>
      <diagonal/>
    </border>
    <border>
      <left/>
      <right/>
      <top style="thick">
        <color rgb="FF4F2C1D"/>
      </top>
      <bottom style="thick">
        <color rgb="FF4F2C1D"/>
      </bottom>
      <diagonal/>
    </border>
    <border>
      <left/>
      <right style="thick">
        <color rgb="FF4F2C1D"/>
      </right>
      <top style="thick">
        <color rgb="FF4F2C1D"/>
      </top>
      <bottom style="thick">
        <color rgb="FF4F2C1D"/>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0" fontId="2" fillId="0" borderId="0" xfId="0" applyFont="1"/>
    <xf numFmtId="0" fontId="2" fillId="0" borderId="0" xfId="0" applyFont="1" applyAlignment="1">
      <alignment horizontal="center" vertical="center"/>
    </xf>
    <xf numFmtId="0" fontId="3" fillId="0" borderId="0" xfId="1" applyFont="1"/>
    <xf numFmtId="0" fontId="4" fillId="0" borderId="1" xfId="0" applyFont="1" applyBorder="1" applyAlignment="1">
      <alignment horizontal="center" vertical="center" wrapText="1"/>
    </xf>
    <xf numFmtId="2" fontId="0" fillId="0" borderId="0" xfId="0" applyNumberFormat="1"/>
    <xf numFmtId="2" fontId="2" fillId="0" borderId="0" xfId="0" applyNumberFormat="1" applyFont="1"/>
    <xf numFmtId="0" fontId="7" fillId="0" borderId="0" xfId="0" applyFont="1"/>
    <xf numFmtId="0" fontId="2" fillId="0" borderId="9" xfId="0" applyFont="1" applyBorder="1"/>
    <xf numFmtId="0" fontId="2" fillId="0" borderId="10" xfId="0" applyFont="1" applyBorder="1"/>
    <xf numFmtId="0" fontId="2" fillId="0" borderId="10" xfId="0" applyFont="1" applyBorder="1" applyAlignment="1">
      <alignment horizontal="center" vertical="center"/>
    </xf>
    <xf numFmtId="0" fontId="2" fillId="0" borderId="11" xfId="0" applyFont="1" applyBorder="1"/>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5" fillId="2" borderId="14" xfId="0" applyFont="1" applyFill="1" applyBorder="1"/>
    <xf numFmtId="0" fontId="5" fillId="2" borderId="0" xfId="0" applyFont="1" applyFill="1" applyBorder="1"/>
    <xf numFmtId="0" fontId="5" fillId="2" borderId="0" xfId="0" applyFont="1" applyFill="1" applyBorder="1" applyAlignment="1">
      <alignment horizontal="center" vertical="center"/>
    </xf>
    <xf numFmtId="2" fontId="5" fillId="2" borderId="0" xfId="0" applyNumberFormat="1" applyFont="1" applyFill="1" applyBorder="1"/>
    <xf numFmtId="0" fontId="5" fillId="2" borderId="15" xfId="0" applyFont="1" applyFill="1" applyBorder="1"/>
    <xf numFmtId="2" fontId="5" fillId="2" borderId="0" xfId="0" applyNumberFormat="1" applyFont="1" applyFill="1" applyBorder="1" applyAlignment="1">
      <alignment horizontal="center" vertical="center"/>
    </xf>
    <xf numFmtId="0" fontId="5" fillId="2" borderId="16" xfId="0" applyFont="1" applyFill="1" applyBorder="1"/>
    <xf numFmtId="2" fontId="5" fillId="2" borderId="17" xfId="0" applyNumberFormat="1" applyFont="1" applyFill="1" applyBorder="1" applyAlignment="1">
      <alignment horizontal="center" vertical="center"/>
    </xf>
    <xf numFmtId="2" fontId="5" fillId="2" borderId="17" xfId="0" applyNumberFormat="1" applyFont="1" applyFill="1" applyBorder="1"/>
    <xf numFmtId="0" fontId="5" fillId="2" borderId="18" xfId="0" applyFont="1" applyFill="1" applyBorder="1"/>
    <xf numFmtId="0" fontId="8" fillId="3" borderId="19" xfId="0" applyFont="1" applyFill="1" applyBorder="1"/>
    <xf numFmtId="0" fontId="9" fillId="3" borderId="5" xfId="0" applyFont="1" applyFill="1" applyBorder="1"/>
    <xf numFmtId="0" fontId="9" fillId="3" borderId="5" xfId="0" applyFont="1" applyFill="1" applyBorder="1" applyAlignment="1">
      <alignment horizontal="center" vertical="center"/>
    </xf>
    <xf numFmtId="2" fontId="9" fillId="3" borderId="20" xfId="0" applyNumberFormat="1" applyFont="1" applyFill="1" applyBorder="1"/>
    <xf numFmtId="0" fontId="6" fillId="0" borderId="0" xfId="1" applyFont="1"/>
    <xf numFmtId="0" fontId="5" fillId="2" borderId="0" xfId="0" applyFont="1" applyFill="1" applyBorder="1" applyProtection="1">
      <protection locked="0"/>
    </xf>
    <xf numFmtId="0" fontId="5" fillId="2" borderId="17" xfId="0" applyFont="1" applyFill="1" applyBorder="1" applyProtection="1">
      <protection locked="0"/>
    </xf>
    <xf numFmtId="0" fontId="10" fillId="3" borderId="2" xfId="1" applyFont="1" applyFill="1" applyBorder="1" applyAlignment="1">
      <alignment horizontal="right"/>
    </xf>
    <xf numFmtId="0" fontId="10" fillId="3" borderId="0" xfId="1" applyFont="1" applyFill="1" applyBorder="1" applyAlignment="1">
      <alignment horizontal="right"/>
    </xf>
    <xf numFmtId="0" fontId="11" fillId="0" borderId="3" xfId="0" applyFont="1" applyBorder="1" applyAlignment="1" applyProtection="1">
      <alignment horizontal="left" indent="1"/>
      <protection locked="0"/>
    </xf>
    <xf numFmtId="0" fontId="11" fillId="0" borderId="4" xfId="0" applyFont="1" applyBorder="1" applyAlignment="1" applyProtection="1">
      <alignment horizontal="left" indent="1"/>
      <protection locked="0"/>
    </xf>
    <xf numFmtId="14" fontId="11" fillId="0" borderId="3" xfId="0" applyNumberFormat="1" applyFont="1" applyBorder="1" applyAlignment="1" applyProtection="1">
      <alignment horizontal="left" indent="1"/>
      <protection locked="0"/>
    </xf>
    <xf numFmtId="14" fontId="11" fillId="0" borderId="4" xfId="0" applyNumberFormat="1" applyFont="1" applyBorder="1" applyAlignment="1" applyProtection="1">
      <alignment horizontal="left" indent="1"/>
      <protection locked="0"/>
    </xf>
    <xf numFmtId="2" fontId="11" fillId="0" borderId="7" xfId="0" applyNumberFormat="1" applyFont="1" applyBorder="1" applyAlignment="1">
      <alignment horizontal="left" indent="1"/>
    </xf>
    <xf numFmtId="2" fontId="11" fillId="0" borderId="8" xfId="0" applyNumberFormat="1" applyFont="1" applyBorder="1" applyAlignment="1">
      <alignment horizontal="left" indent="1"/>
    </xf>
    <xf numFmtId="0" fontId="2" fillId="0" borderId="21"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14" fontId="11" fillId="0" borderId="3" xfId="0" quotePrefix="1" applyNumberFormat="1" applyFont="1" applyBorder="1" applyAlignment="1" applyProtection="1">
      <alignment horizontal="left" indent="1"/>
      <protection locked="0"/>
    </xf>
    <xf numFmtId="14" fontId="11" fillId="0" borderId="22" xfId="0" quotePrefix="1" applyNumberFormat="1" applyFont="1" applyBorder="1" applyAlignment="1" applyProtection="1">
      <alignment horizontal="left"/>
      <protection locked="0"/>
    </xf>
    <xf numFmtId="14" fontId="11" fillId="0" borderId="23" xfId="0" quotePrefix="1" applyNumberFormat="1" applyFont="1" applyBorder="1" applyAlignment="1" applyProtection="1">
      <alignment horizontal="left"/>
      <protection locked="0"/>
    </xf>
    <xf numFmtId="14" fontId="11" fillId="0" borderId="24" xfId="0" quotePrefix="1" applyNumberFormat="1" applyFont="1" applyBorder="1" applyAlignment="1" applyProtection="1">
      <alignment horizontal="left"/>
      <protection locked="0"/>
    </xf>
    <xf numFmtId="2" fontId="11" fillId="0" borderId="23" xfId="0" applyNumberFormat="1" applyFont="1" applyBorder="1" applyAlignment="1">
      <alignment horizontal="left" indent="1"/>
    </xf>
    <xf numFmtId="2" fontId="11" fillId="0" borderId="24" xfId="0" applyNumberFormat="1" applyFont="1" applyBorder="1" applyAlignment="1">
      <alignment horizontal="left" indent="1"/>
    </xf>
  </cellXfs>
  <cellStyles count="2">
    <cellStyle name="Hyperlink" xfId="1" builtinId="8"/>
    <cellStyle name="Normal" xfId="0" builtinId="0"/>
  </cellStyles>
  <dxfs count="0"/>
  <tableStyles count="0" defaultTableStyle="TableStyleMedium2" defaultPivotStyle="PivotStyleLight16"/>
  <colors>
    <mruColors>
      <color rgb="FF4F2C1D"/>
      <color rgb="FFFF7C19"/>
      <color rgb="FFFF9F57"/>
      <color rgb="FFFFC497"/>
      <color rgb="FFFFAE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51"/>
  <sheetViews>
    <sheetView tabSelected="1" zoomScale="85" zoomScaleNormal="85" workbookViewId="0">
      <pane ySplit="13" topLeftCell="A14" activePane="bottomLeft" state="frozen"/>
      <selection pane="bottomLeft" activeCell="H51" sqref="H51"/>
    </sheetView>
  </sheetViews>
  <sheetFormatPr defaultColWidth="15.7109375" defaultRowHeight="12.75" x14ac:dyDescent="0.2"/>
  <cols>
    <col min="1" max="1" width="69.7109375" style="1" customWidth="1"/>
    <col min="2" max="2" width="22" style="1" customWidth="1"/>
    <col min="3" max="3" width="8" style="2" bestFit="1" customWidth="1"/>
    <col min="4" max="4" width="11.42578125" style="1" bestFit="1" customWidth="1"/>
    <col min="5" max="5" width="13.140625" style="1" bestFit="1" customWidth="1"/>
    <col min="6" max="16384" width="15.7109375" style="1"/>
  </cols>
  <sheetData>
    <row r="1" spans="1:7" ht="33" customHeight="1" x14ac:dyDescent="0.3">
      <c r="A1" s="3" t="s">
        <v>0</v>
      </c>
    </row>
    <row r="2" spans="1:7" ht="18.75" customHeight="1" thickBot="1" x14ac:dyDescent="0.35">
      <c r="A2" s="3"/>
    </row>
    <row r="3" spans="1:7" ht="19.5" thickTop="1" thickBot="1" x14ac:dyDescent="0.3">
      <c r="A3" s="31" t="s">
        <v>1</v>
      </c>
      <c r="B3" s="33" t="s">
        <v>78</v>
      </c>
      <c r="C3" s="33"/>
      <c r="D3" s="33"/>
      <c r="E3" s="34"/>
    </row>
    <row r="4" spans="1:7" ht="19.5" thickTop="1" thickBot="1" x14ac:dyDescent="0.3">
      <c r="A4" s="31" t="s">
        <v>2</v>
      </c>
      <c r="B4" s="35">
        <v>43888</v>
      </c>
      <c r="C4" s="35"/>
      <c r="D4" s="35"/>
      <c r="E4" s="36"/>
    </row>
    <row r="5" spans="1:7" ht="19.5" thickTop="1" thickBot="1" x14ac:dyDescent="0.3">
      <c r="A5" s="32" t="s">
        <v>3</v>
      </c>
      <c r="B5" s="42">
        <v>43979</v>
      </c>
      <c r="C5" s="35"/>
      <c r="D5" s="35"/>
      <c r="E5" s="36"/>
    </row>
    <row r="6" spans="1:7" ht="19.5" thickTop="1" thickBot="1" x14ac:dyDescent="0.3">
      <c r="A6" s="32" t="s">
        <v>4</v>
      </c>
      <c r="B6" s="43" t="s">
        <v>76</v>
      </c>
      <c r="C6" s="44"/>
      <c r="D6" s="44"/>
      <c r="E6" s="45"/>
    </row>
    <row r="7" spans="1:7" ht="19.5" thickTop="1" thickBot="1" x14ac:dyDescent="0.3">
      <c r="A7" s="32" t="s">
        <v>6</v>
      </c>
      <c r="B7" s="43" t="s">
        <v>7</v>
      </c>
      <c r="C7" s="44"/>
      <c r="D7" s="44"/>
      <c r="E7" s="45"/>
    </row>
    <row r="8" spans="1:7" ht="19.5" thickTop="1" thickBot="1" x14ac:dyDescent="0.3">
      <c r="A8" s="32" t="s">
        <v>8</v>
      </c>
      <c r="B8" s="37">
        <f>E14+E27+E38</f>
        <v>38.019999999999996</v>
      </c>
      <c r="C8" s="37"/>
      <c r="D8" s="37"/>
      <c r="E8" s="38"/>
    </row>
    <row r="9" spans="1:7" ht="19.5" thickTop="1" thickBot="1" x14ac:dyDescent="0.3">
      <c r="A9" s="32" t="s">
        <v>9</v>
      </c>
      <c r="B9" s="46">
        <f>E14</f>
        <v>4</v>
      </c>
      <c r="C9" s="46"/>
      <c r="D9" s="46"/>
      <c r="E9" s="47"/>
    </row>
    <row r="10" spans="1:7" ht="19.5" thickTop="1" thickBot="1" x14ac:dyDescent="0.3">
      <c r="A10" s="32" t="s">
        <v>10</v>
      </c>
      <c r="B10" s="46">
        <f>E27</f>
        <v>9</v>
      </c>
      <c r="C10" s="46"/>
      <c r="D10" s="46"/>
      <c r="E10" s="47"/>
    </row>
    <row r="11" spans="1:7" ht="19.5" thickTop="1" thickBot="1" x14ac:dyDescent="0.3">
      <c r="A11" s="32" t="s">
        <v>11</v>
      </c>
      <c r="B11" s="46">
        <f>E38</f>
        <v>25.02</v>
      </c>
      <c r="C11" s="46"/>
      <c r="D11" s="46"/>
      <c r="E11" s="47"/>
    </row>
    <row r="12" spans="1:7" ht="14.25" thickTop="1" thickBot="1" x14ac:dyDescent="0.25">
      <c r="A12" s="8"/>
      <c r="B12" s="9"/>
      <c r="C12" s="10"/>
      <c r="D12" s="9"/>
      <c r="E12" s="11"/>
    </row>
    <row r="13" spans="1:7" ht="32.25" thickBot="1" x14ac:dyDescent="0.25">
      <c r="A13" s="12"/>
      <c r="B13" s="4" t="s">
        <v>12</v>
      </c>
      <c r="C13" s="4" t="s">
        <v>13</v>
      </c>
      <c r="D13" s="4" t="s">
        <v>14</v>
      </c>
      <c r="E13" s="13" t="s">
        <v>15</v>
      </c>
    </row>
    <row r="14" spans="1:7" ht="18.75" thickBot="1" x14ac:dyDescent="0.3">
      <c r="A14" s="24" t="s">
        <v>16</v>
      </c>
      <c r="B14" s="25"/>
      <c r="C14" s="26"/>
      <c r="D14" s="25"/>
      <c r="E14" s="27">
        <f>SUM(D15:D26)</f>
        <v>4</v>
      </c>
      <c r="G14" s="6"/>
    </row>
    <row r="15" spans="1:7" ht="15.75" x14ac:dyDescent="0.25">
      <c r="A15" s="14" t="s">
        <v>17</v>
      </c>
      <c r="B15" s="29" t="s">
        <v>18</v>
      </c>
      <c r="C15" s="16">
        <f>VLOOKUP(B15,LookUps!$B$4:$C$5,2)</f>
        <v>0</v>
      </c>
      <c r="D15" s="17">
        <f>C15*6</f>
        <v>0</v>
      </c>
      <c r="E15" s="18"/>
    </row>
    <row r="16" spans="1:7" ht="15.75" x14ac:dyDescent="0.25">
      <c r="A16" s="14" t="s">
        <v>19</v>
      </c>
      <c r="B16" s="29" t="s">
        <v>18</v>
      </c>
      <c r="C16" s="16">
        <f>VLOOKUP(B16,LookUps!$B$4:$C$5,2)</f>
        <v>0</v>
      </c>
      <c r="D16" s="17">
        <f>C16*5</f>
        <v>0</v>
      </c>
      <c r="E16" s="18"/>
    </row>
    <row r="17" spans="1:5" ht="15.75" x14ac:dyDescent="0.25">
      <c r="A17" s="14" t="s">
        <v>20</v>
      </c>
      <c r="B17" s="29" t="s">
        <v>18</v>
      </c>
      <c r="C17" s="16">
        <f>VLOOKUP(B17,LookUps!$B$4:$C$5,2)</f>
        <v>0</v>
      </c>
      <c r="D17" s="17">
        <f>C17*5</f>
        <v>0</v>
      </c>
      <c r="E17" s="18"/>
    </row>
    <row r="18" spans="1:5" ht="15.75" x14ac:dyDescent="0.25">
      <c r="A18" s="14" t="s">
        <v>21</v>
      </c>
      <c r="B18" s="29" t="s">
        <v>58</v>
      </c>
      <c r="C18" s="16">
        <f>VLOOKUP(B18,LookUps!$B$7:$C$10,2)</f>
        <v>0.5</v>
      </c>
      <c r="D18" s="17">
        <f>C18*4</f>
        <v>2</v>
      </c>
      <c r="E18" s="18"/>
    </row>
    <row r="19" spans="1:5" ht="15.75" x14ac:dyDescent="0.25">
      <c r="A19" s="14" t="s">
        <v>23</v>
      </c>
      <c r="B19" s="29" t="s">
        <v>22</v>
      </c>
      <c r="C19" s="16">
        <f>VLOOKUP(B19,LookUps!$B$7:$C$10,2)</f>
        <v>0</v>
      </c>
      <c r="D19" s="17">
        <f>C19*4</f>
        <v>0</v>
      </c>
      <c r="E19" s="18"/>
    </row>
    <row r="20" spans="1:5" ht="15.75" x14ac:dyDescent="0.25">
      <c r="A20" s="14" t="s">
        <v>24</v>
      </c>
      <c r="B20" s="29" t="s">
        <v>18</v>
      </c>
      <c r="C20" s="16">
        <f>VLOOKUP(B20,LookUps!B4:C5,2)</f>
        <v>0</v>
      </c>
      <c r="D20" s="17">
        <f>C20*4</f>
        <v>0</v>
      </c>
      <c r="E20" s="18"/>
    </row>
    <row r="21" spans="1:5" ht="15.75" x14ac:dyDescent="0.25">
      <c r="A21" s="14" t="s">
        <v>25</v>
      </c>
      <c r="B21" s="29" t="s">
        <v>18</v>
      </c>
      <c r="C21" s="16">
        <f>VLOOKUP(B21,LookUps!B4:C5,2)</f>
        <v>0</v>
      </c>
      <c r="D21" s="17">
        <f>C21*4</f>
        <v>0</v>
      </c>
      <c r="E21" s="18"/>
    </row>
    <row r="22" spans="1:5" ht="15.75" x14ac:dyDescent="0.25">
      <c r="A22" s="14" t="s">
        <v>26</v>
      </c>
      <c r="B22" s="29" t="s">
        <v>22</v>
      </c>
      <c r="C22" s="16">
        <f>VLOOKUP(B22,LookUps!$B$12:$C$15,2)</f>
        <v>0</v>
      </c>
      <c r="D22" s="17">
        <f>C22*2</f>
        <v>0</v>
      </c>
      <c r="E22" s="18"/>
    </row>
    <row r="23" spans="1:5" ht="15.75" x14ac:dyDescent="0.25">
      <c r="A23" s="14" t="s">
        <v>27</v>
      </c>
      <c r="B23" s="29" t="s">
        <v>56</v>
      </c>
      <c r="C23" s="16">
        <f>VLOOKUP(B23,LookUps!$B$4:$C$5,2)</f>
        <v>1</v>
      </c>
      <c r="D23" s="17">
        <f>C23*2</f>
        <v>2</v>
      </c>
      <c r="E23" s="18"/>
    </row>
    <row r="24" spans="1:5" ht="15.75" x14ac:dyDescent="0.25">
      <c r="A24" s="14" t="s">
        <v>28</v>
      </c>
      <c r="B24" s="29" t="s">
        <v>18</v>
      </c>
      <c r="C24" s="16">
        <f>VLOOKUP(B24,LookUps!$B$4:$C$5,2)</f>
        <v>0</v>
      </c>
      <c r="D24" s="17">
        <f>C24*2</f>
        <v>0</v>
      </c>
      <c r="E24" s="18"/>
    </row>
    <row r="25" spans="1:5" ht="15.75" x14ac:dyDescent="0.25">
      <c r="A25" s="14" t="s">
        <v>29</v>
      </c>
      <c r="B25" s="29" t="s">
        <v>18</v>
      </c>
      <c r="C25" s="16">
        <f>VLOOKUP(B25,LookUps!$B$4:$C$5,2)</f>
        <v>0</v>
      </c>
      <c r="D25" s="17">
        <f>C25</f>
        <v>0</v>
      </c>
      <c r="E25" s="18"/>
    </row>
    <row r="26" spans="1:5" ht="16.5" thickBot="1" x14ac:dyDescent="0.3">
      <c r="A26" s="14" t="s">
        <v>30</v>
      </c>
      <c r="B26" s="29" t="s">
        <v>18</v>
      </c>
      <c r="C26" s="16">
        <f>VLOOKUP(B26,LookUps!$B$4:$C$5,2)</f>
        <v>0</v>
      </c>
      <c r="D26" s="17">
        <f>C26</f>
        <v>0</v>
      </c>
      <c r="E26" s="18"/>
    </row>
    <row r="27" spans="1:5" ht="18.75" thickBot="1" x14ac:dyDescent="0.3">
      <c r="A27" s="24" t="s">
        <v>31</v>
      </c>
      <c r="B27" s="25"/>
      <c r="C27" s="26"/>
      <c r="D27" s="25"/>
      <c r="E27" s="27">
        <f>SUM($D$28:$D$37)</f>
        <v>9</v>
      </c>
    </row>
    <row r="28" spans="1:5" ht="15.75" x14ac:dyDescent="0.25">
      <c r="A28" s="14" t="s">
        <v>32</v>
      </c>
      <c r="B28" s="29" t="s">
        <v>33</v>
      </c>
      <c r="C28" s="16">
        <f>VLOOKUP(B28,LookUps!$B$19:$C$20,2)</f>
        <v>0</v>
      </c>
      <c r="D28" s="15">
        <f>C28*LookUps!$C$18</f>
        <v>0</v>
      </c>
      <c r="E28" s="18"/>
    </row>
    <row r="29" spans="1:5" ht="15.75" x14ac:dyDescent="0.25">
      <c r="A29" s="14" t="s">
        <v>34</v>
      </c>
      <c r="B29" s="29" t="s">
        <v>33</v>
      </c>
      <c r="C29" s="16">
        <f>VLOOKUP(B29,LookUps!$B$19:$C$20,2)</f>
        <v>0</v>
      </c>
      <c r="D29" s="15">
        <f>C29*LookUps!$C$18</f>
        <v>0</v>
      </c>
      <c r="E29" s="18"/>
    </row>
    <row r="30" spans="1:5" ht="15.75" x14ac:dyDescent="0.25">
      <c r="A30" s="14" t="s">
        <v>35</v>
      </c>
      <c r="B30" s="29" t="s">
        <v>64</v>
      </c>
      <c r="C30" s="16">
        <f>VLOOKUP(B30,LookUps!$B$19:$C$20,2)</f>
        <v>1</v>
      </c>
      <c r="D30" s="15">
        <f>C30*LookUps!$C$18</f>
        <v>3</v>
      </c>
      <c r="E30" s="18"/>
    </row>
    <row r="31" spans="1:5" ht="15.75" x14ac:dyDescent="0.25">
      <c r="A31" s="14" t="s">
        <v>36</v>
      </c>
      <c r="B31" s="29" t="s">
        <v>64</v>
      </c>
      <c r="C31" s="16">
        <f>VLOOKUP(B31,LookUps!$B$19:$C$20,2)</f>
        <v>1</v>
      </c>
      <c r="D31" s="15">
        <f>C31*LookUps!$C$18</f>
        <v>3</v>
      </c>
      <c r="E31" s="18"/>
    </row>
    <row r="32" spans="1:5" ht="15.75" x14ac:dyDescent="0.25">
      <c r="A32" s="14" t="s">
        <v>37</v>
      </c>
      <c r="B32" s="29" t="s">
        <v>33</v>
      </c>
      <c r="C32" s="16">
        <f>VLOOKUP(B32,LookUps!$B$19:$C$20,2)</f>
        <v>0</v>
      </c>
      <c r="D32" s="15">
        <f>C32*LookUps!$C$18</f>
        <v>0</v>
      </c>
      <c r="E32" s="18"/>
    </row>
    <row r="33" spans="1:5" ht="15.75" x14ac:dyDescent="0.25">
      <c r="A33" s="14" t="s">
        <v>38</v>
      </c>
      <c r="B33" s="29" t="s">
        <v>33</v>
      </c>
      <c r="C33" s="16">
        <f>VLOOKUP(B33,LookUps!$B$19:$C$20,2)</f>
        <v>0</v>
      </c>
      <c r="D33" s="15">
        <f>C33*LookUps!$C$18</f>
        <v>0</v>
      </c>
      <c r="E33" s="18"/>
    </row>
    <row r="34" spans="1:5" ht="15.75" x14ac:dyDescent="0.25">
      <c r="A34" s="14" t="s">
        <v>39</v>
      </c>
      <c r="B34" s="29" t="s">
        <v>33</v>
      </c>
      <c r="C34" s="16">
        <f>VLOOKUP(B34,LookUps!$B$19:$C$20,2)</f>
        <v>0</v>
      </c>
      <c r="D34" s="15">
        <f>C34*LookUps!$C$18</f>
        <v>0</v>
      </c>
      <c r="E34" s="18"/>
    </row>
    <row r="35" spans="1:5" ht="15.75" x14ac:dyDescent="0.25">
      <c r="A35" s="14" t="s">
        <v>40</v>
      </c>
      <c r="B35" s="29" t="s">
        <v>64</v>
      </c>
      <c r="C35" s="16">
        <f>VLOOKUP(B35,LookUps!$B$19:$C$20,2)</f>
        <v>1</v>
      </c>
      <c r="D35" s="15">
        <f>C35*LookUps!$C$18</f>
        <v>3</v>
      </c>
      <c r="E35" s="18"/>
    </row>
    <row r="36" spans="1:5" ht="15.75" x14ac:dyDescent="0.25">
      <c r="A36" s="14" t="s">
        <v>41</v>
      </c>
      <c r="B36" s="29" t="s">
        <v>33</v>
      </c>
      <c r="C36" s="16">
        <f>VLOOKUP(B36,LookUps!$B$19:$C$20,2)</f>
        <v>0</v>
      </c>
      <c r="D36" s="15">
        <f>C36*LookUps!$C$18</f>
        <v>0</v>
      </c>
      <c r="E36" s="18"/>
    </row>
    <row r="37" spans="1:5" ht="16.5" thickBot="1" x14ac:dyDescent="0.3">
      <c r="A37" s="14" t="s">
        <v>42</v>
      </c>
      <c r="B37" s="29" t="s">
        <v>33</v>
      </c>
      <c r="C37" s="16">
        <f>VLOOKUP(B37,LookUps!$B$19:$C$20,2)</f>
        <v>0</v>
      </c>
      <c r="D37" s="15">
        <f>C37*LookUps!$C$18</f>
        <v>0</v>
      </c>
      <c r="E37" s="18"/>
    </row>
    <row r="38" spans="1:5" ht="18.75" thickBot="1" x14ac:dyDescent="0.3">
      <c r="A38" s="24" t="s">
        <v>43</v>
      </c>
      <c r="B38" s="25"/>
      <c r="C38" s="26"/>
      <c r="D38" s="25"/>
      <c r="E38" s="27">
        <f>SUM(D39:D48)</f>
        <v>25.02</v>
      </c>
    </row>
    <row r="39" spans="1:5" ht="15.75" x14ac:dyDescent="0.25">
      <c r="A39" s="14" t="s">
        <v>44</v>
      </c>
      <c r="B39" s="29" t="s">
        <v>66</v>
      </c>
      <c r="C39" s="19">
        <f>VLOOKUP(B39,LookUps!$B$24:$C$27,2)</f>
        <v>0.67</v>
      </c>
      <c r="D39" s="17">
        <f>C39*LookUps!$C$23</f>
        <v>2.0100000000000002</v>
      </c>
      <c r="E39" s="18"/>
    </row>
    <row r="40" spans="1:5" ht="15.75" x14ac:dyDescent="0.25">
      <c r="A40" s="14" t="s">
        <v>46</v>
      </c>
      <c r="B40" s="29" t="s">
        <v>66</v>
      </c>
      <c r="C40" s="19">
        <f>VLOOKUP(B40,LookUps!$B$24:$C$27,2)</f>
        <v>0.67</v>
      </c>
      <c r="D40" s="17">
        <f>C40*LookUps!$C$23</f>
        <v>2.0100000000000002</v>
      </c>
      <c r="E40" s="18"/>
    </row>
    <row r="41" spans="1:5" ht="15.75" x14ac:dyDescent="0.25">
      <c r="A41" s="14" t="s">
        <v>47</v>
      </c>
      <c r="B41" s="29" t="s">
        <v>22</v>
      </c>
      <c r="C41" s="19">
        <f>VLOOKUP(B41,LookUps!$B$24:$C$27,2)</f>
        <v>1</v>
      </c>
      <c r="D41" s="17">
        <f>C41*LookUps!$C$23</f>
        <v>3</v>
      </c>
      <c r="E41" s="18"/>
    </row>
    <row r="42" spans="1:5" ht="15.75" x14ac:dyDescent="0.25">
      <c r="A42" s="14" t="s">
        <v>48</v>
      </c>
      <c r="B42" s="29" t="s">
        <v>22</v>
      </c>
      <c r="C42" s="19">
        <f>VLOOKUP(B42,LookUps!$B$24:$C$27,2)</f>
        <v>1</v>
      </c>
      <c r="D42" s="17">
        <f>C42*LookUps!$C$23</f>
        <v>3</v>
      </c>
      <c r="E42" s="18"/>
    </row>
    <row r="43" spans="1:5" ht="15.75" x14ac:dyDescent="0.25">
      <c r="A43" s="14" t="s">
        <v>49</v>
      </c>
      <c r="B43" s="29" t="s">
        <v>22</v>
      </c>
      <c r="C43" s="19">
        <f>VLOOKUP(B43,LookUps!$B$24:$C$27,2)</f>
        <v>1</v>
      </c>
      <c r="D43" s="17">
        <f>C43*LookUps!$C$23</f>
        <v>3</v>
      </c>
      <c r="E43" s="18"/>
    </row>
    <row r="44" spans="1:5" ht="15.75" x14ac:dyDescent="0.25">
      <c r="A44" s="14" t="s">
        <v>50</v>
      </c>
      <c r="B44" s="29" t="s">
        <v>67</v>
      </c>
      <c r="C44" s="19">
        <f>VLOOKUP(B44,LookUps!$B$24:$C$27,2)</f>
        <v>0.33</v>
      </c>
      <c r="D44" s="17">
        <f>C44*LookUps!$C$23</f>
        <v>0.99</v>
      </c>
      <c r="E44" s="18"/>
    </row>
    <row r="45" spans="1:5" ht="15.75" x14ac:dyDescent="0.25">
      <c r="A45" s="14" t="s">
        <v>51</v>
      </c>
      <c r="B45" s="29" t="s">
        <v>66</v>
      </c>
      <c r="C45" s="19">
        <f>VLOOKUP(B45,LookUps!$B$24:$C$27,2)</f>
        <v>0.67</v>
      </c>
      <c r="D45" s="17">
        <f>C45*LookUps!$C$23</f>
        <v>2.0100000000000002</v>
      </c>
      <c r="E45" s="18"/>
    </row>
    <row r="46" spans="1:5" ht="15.75" x14ac:dyDescent="0.25">
      <c r="A46" s="14" t="s">
        <v>52</v>
      </c>
      <c r="B46" s="29" t="s">
        <v>22</v>
      </c>
      <c r="C46" s="19">
        <f>VLOOKUP(B46,LookUps!$B$24:$C$27,2)</f>
        <v>1</v>
      </c>
      <c r="D46" s="17">
        <f>C46*LookUps!$C$23</f>
        <v>3</v>
      </c>
      <c r="E46" s="18"/>
    </row>
    <row r="47" spans="1:5" ht="15.75" x14ac:dyDescent="0.25">
      <c r="A47" s="14" t="s">
        <v>53</v>
      </c>
      <c r="B47" s="29" t="s">
        <v>22</v>
      </c>
      <c r="C47" s="19">
        <f>VLOOKUP(B47,LookUps!$B$24:$C$27,2)</f>
        <v>1</v>
      </c>
      <c r="D47" s="17">
        <f>C47*LookUps!$C$23</f>
        <v>3</v>
      </c>
      <c r="E47" s="18"/>
    </row>
    <row r="48" spans="1:5" ht="16.5" thickBot="1" x14ac:dyDescent="0.3">
      <c r="A48" s="20" t="s">
        <v>54</v>
      </c>
      <c r="B48" s="30" t="s">
        <v>22</v>
      </c>
      <c r="C48" s="21">
        <f>VLOOKUP(B48,LookUps!$B$24:$C$27,2)</f>
        <v>1</v>
      </c>
      <c r="D48" s="22">
        <f>C48*LookUps!$C$23</f>
        <v>3</v>
      </c>
      <c r="E48" s="23"/>
    </row>
    <row r="49" spans="1:5" ht="13.5" thickTop="1" x14ac:dyDescent="0.2"/>
    <row r="50" spans="1:5" ht="20.25" thickBot="1" x14ac:dyDescent="0.3">
      <c r="A50" s="28" t="s">
        <v>55</v>
      </c>
    </row>
    <row r="51" spans="1:5" ht="101.25" customHeight="1" x14ac:dyDescent="0.2">
      <c r="A51" s="39" t="s">
        <v>79</v>
      </c>
      <c r="B51" s="40"/>
      <c r="C51" s="40"/>
      <c r="D51" s="40"/>
      <c r="E51" s="41"/>
    </row>
  </sheetData>
  <sheetProtection selectLockedCells="1"/>
  <sortState xmlns:xlrd2="http://schemas.microsoft.com/office/spreadsheetml/2017/richdata2" ref="A22:A31">
    <sortCondition ref="A22"/>
  </sortState>
  <mergeCells count="10">
    <mergeCell ref="B3:E3"/>
    <mergeCell ref="B4:E4"/>
    <mergeCell ref="B8:E8"/>
    <mergeCell ref="A51:E51"/>
    <mergeCell ref="B5:E5"/>
    <mergeCell ref="B7:E7"/>
    <mergeCell ref="B9:E9"/>
    <mergeCell ref="B10:E10"/>
    <mergeCell ref="B11:E11"/>
    <mergeCell ref="B6:E6"/>
  </mergeCells>
  <pageMargins left="0.45" right="0.45" top="0.75" bottom="0.75" header="0.3" footer="0.3"/>
  <pageSetup scale="77" fitToHeight="0" orientation="portrait" horizontalDpi="300" verticalDpi="300" r:id="rId1"/>
  <headerFooter>
    <oddHeader>&amp;L&amp;G&amp;C
&amp;G</oddHeader>
    <oddFooter>&amp;R&amp;"Arial Narrow,Regular"&amp;10Page &amp;P&amp;LLast saved: 27-02-20 12:08:44 PM</oddFooter>
  </headerFooter>
  <legacyDrawing r:id="rId2"/>
  <legacyDrawingHF r:id="rId3"/>
  <extLst>
    <ext xmlns:x14="http://schemas.microsoft.com/office/spreadsheetml/2009/9/main" uri="{CCE6A557-97BC-4b89-ADB6-D9C93CAAB3DF}">
      <x14:dataValidations xmlns:xm="http://schemas.microsoft.com/office/excel/2006/main" count="7">
        <x14:dataValidation type="list" showInputMessage="1" showErrorMessage="1" xr:uid="{00000000-0002-0000-0000-000000000000}">
          <x14:formula1>
            <xm:f>LookUps!$B$19:$B$20</xm:f>
          </x14:formula1>
          <xm:sqref>B28:B37</xm:sqref>
        </x14:dataValidation>
        <x14:dataValidation type="list" allowBlank="1" showInputMessage="1" showErrorMessage="1" xr:uid="{00000000-0002-0000-0000-000001000000}">
          <x14:formula1>
            <xm:f>LookUps!$A$4:$A$5</xm:f>
          </x14:formula1>
          <xm:sqref>B15:B17 B20:B21 B23:B26</xm:sqref>
        </x14:dataValidation>
        <x14:dataValidation type="list" allowBlank="1" showInputMessage="1" showErrorMessage="1" xr:uid="{00000000-0002-0000-0000-000002000000}">
          <x14:formula1>
            <xm:f>LookUps!$A$12:$A$15</xm:f>
          </x14:formula1>
          <xm:sqref>B22</xm:sqref>
        </x14:dataValidation>
        <x14:dataValidation type="list" allowBlank="1" showInputMessage="1" showErrorMessage="1" xr:uid="{00000000-0002-0000-0000-000003000000}">
          <x14:formula1>
            <xm:f>LookUps!$A$24:$A$27</xm:f>
          </x14:formula1>
          <xm:sqref>B39:B48</xm:sqref>
        </x14:dataValidation>
        <x14:dataValidation type="list" allowBlank="1" showInputMessage="1" showErrorMessage="1" xr:uid="{00000000-0002-0000-0000-000004000000}">
          <x14:formula1>
            <xm:f>LookUps!A$7:A$10</xm:f>
          </x14:formula1>
          <xm:sqref>B18:B19</xm:sqref>
        </x14:dataValidation>
        <x14:dataValidation type="list" showInputMessage="1" showErrorMessage="1" xr:uid="{00000000-0002-0000-0000-000005000000}">
          <x14:formula1>
            <xm:f>LookUps!$A$31:$A$34</xm:f>
          </x14:formula1>
          <xm:sqref>B7:E7</xm:sqref>
        </x14:dataValidation>
        <x14:dataValidation type="list" allowBlank="1" showInputMessage="1" showErrorMessage="1" xr:uid="{00000000-0002-0000-0000-000006000000}">
          <x14:formula1>
            <xm:f>LookUps!$A$38:$A$44</xm:f>
          </x14:formula1>
          <xm:sqref>B6:E6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44"/>
  <sheetViews>
    <sheetView workbookViewId="0">
      <selection activeCell="H6" sqref="H6"/>
    </sheetView>
  </sheetViews>
  <sheetFormatPr defaultRowHeight="15" x14ac:dyDescent="0.25"/>
  <cols>
    <col min="1" max="1" width="24.5703125" bestFit="1" customWidth="1"/>
    <col min="2" max="2" width="22.5703125" bestFit="1" customWidth="1"/>
    <col min="3" max="3" width="11" customWidth="1"/>
    <col min="4" max="4" width="11.85546875" customWidth="1"/>
    <col min="5" max="5" width="9.85546875" customWidth="1"/>
    <col min="6" max="6" width="12.42578125" customWidth="1"/>
    <col min="7" max="7" width="10.7109375" customWidth="1"/>
    <col min="8" max="8" width="11.7109375" customWidth="1"/>
    <col min="9" max="9" width="9.7109375" customWidth="1"/>
    <col min="10" max="10" width="10.85546875" customWidth="1"/>
    <col min="11" max="11" width="11.5703125" customWidth="1"/>
    <col min="12" max="12" width="13" customWidth="1"/>
    <col min="13" max="13" width="12.140625" customWidth="1"/>
  </cols>
  <sheetData>
    <row r="3" spans="1:9" ht="18.75" x14ac:dyDescent="0.3">
      <c r="A3" s="7" t="s">
        <v>16</v>
      </c>
      <c r="C3" s="5"/>
    </row>
    <row r="4" spans="1:9" x14ac:dyDescent="0.25">
      <c r="A4" t="s">
        <v>18</v>
      </c>
      <c r="B4" t="s">
        <v>18</v>
      </c>
      <c r="C4">
        <v>0</v>
      </c>
    </row>
    <row r="5" spans="1:9" x14ac:dyDescent="0.25">
      <c r="A5" t="s">
        <v>56</v>
      </c>
      <c r="B5" t="s">
        <v>56</v>
      </c>
      <c r="C5">
        <v>1</v>
      </c>
    </row>
    <row r="7" spans="1:9" x14ac:dyDescent="0.25">
      <c r="A7" s="1" t="s">
        <v>22</v>
      </c>
      <c r="B7" s="1" t="s">
        <v>57</v>
      </c>
      <c r="C7">
        <v>1</v>
      </c>
    </row>
    <row r="8" spans="1:9" x14ac:dyDescent="0.25">
      <c r="A8" s="1" t="s">
        <v>58</v>
      </c>
      <c r="B8" s="1" t="s">
        <v>58</v>
      </c>
      <c r="C8">
        <v>0.5</v>
      </c>
    </row>
    <row r="9" spans="1:9" x14ac:dyDescent="0.25">
      <c r="A9" s="1" t="s">
        <v>59</v>
      </c>
      <c r="B9" s="1" t="s">
        <v>59</v>
      </c>
      <c r="C9">
        <v>0.75</v>
      </c>
    </row>
    <row r="10" spans="1:9" x14ac:dyDescent="0.25">
      <c r="A10" s="1" t="s">
        <v>57</v>
      </c>
      <c r="B10" s="1" t="s">
        <v>22</v>
      </c>
      <c r="C10">
        <v>0</v>
      </c>
    </row>
    <row r="11" spans="1:9" x14ac:dyDescent="0.25">
      <c r="I11" s="1"/>
    </row>
    <row r="12" spans="1:9" x14ac:dyDescent="0.25">
      <c r="A12" s="1" t="s">
        <v>22</v>
      </c>
      <c r="B12" s="1" t="s">
        <v>60</v>
      </c>
      <c r="C12">
        <v>1</v>
      </c>
      <c r="I12" s="1"/>
    </row>
    <row r="13" spans="1:9" x14ac:dyDescent="0.25">
      <c r="A13" s="1" t="s">
        <v>61</v>
      </c>
      <c r="B13" s="1" t="s">
        <v>61</v>
      </c>
      <c r="C13">
        <v>0.5</v>
      </c>
      <c r="I13" s="1"/>
    </row>
    <row r="14" spans="1:9" x14ac:dyDescent="0.25">
      <c r="A14" s="1" t="s">
        <v>62</v>
      </c>
      <c r="B14" s="1" t="s">
        <v>62</v>
      </c>
      <c r="C14">
        <v>0.75</v>
      </c>
      <c r="I14" s="1"/>
    </row>
    <row r="15" spans="1:9" x14ac:dyDescent="0.25">
      <c r="A15" s="1" t="s">
        <v>60</v>
      </c>
      <c r="B15" s="1" t="s">
        <v>22</v>
      </c>
      <c r="C15">
        <v>0</v>
      </c>
      <c r="I15" s="1"/>
    </row>
    <row r="18" spans="1:3" ht="18.75" x14ac:dyDescent="0.3">
      <c r="A18" s="7" t="s">
        <v>63</v>
      </c>
      <c r="C18">
        <f>30/10</f>
        <v>3</v>
      </c>
    </row>
    <row r="19" spans="1:3" x14ac:dyDescent="0.25">
      <c r="A19" t="s">
        <v>33</v>
      </c>
      <c r="B19" t="s">
        <v>33</v>
      </c>
      <c r="C19">
        <v>0</v>
      </c>
    </row>
    <row r="20" spans="1:3" x14ac:dyDescent="0.25">
      <c r="A20" t="s">
        <v>64</v>
      </c>
      <c r="B20" t="s">
        <v>64</v>
      </c>
      <c r="C20">
        <v>1</v>
      </c>
    </row>
    <row r="23" spans="1:3" ht="18.75" x14ac:dyDescent="0.3">
      <c r="A23" s="7" t="s">
        <v>65</v>
      </c>
      <c r="C23" s="5">
        <f>30/10</f>
        <v>3</v>
      </c>
    </row>
    <row r="24" spans="1:3" x14ac:dyDescent="0.25">
      <c r="A24" t="s">
        <v>22</v>
      </c>
      <c r="B24" t="s">
        <v>45</v>
      </c>
      <c r="C24">
        <v>0</v>
      </c>
    </row>
    <row r="25" spans="1:3" x14ac:dyDescent="0.25">
      <c r="A25" t="s">
        <v>66</v>
      </c>
      <c r="B25" t="s">
        <v>66</v>
      </c>
      <c r="C25">
        <v>0.67</v>
      </c>
    </row>
    <row r="26" spans="1:3" x14ac:dyDescent="0.25">
      <c r="A26" t="s">
        <v>67</v>
      </c>
      <c r="B26" t="s">
        <v>67</v>
      </c>
      <c r="C26">
        <v>0.33</v>
      </c>
    </row>
    <row r="27" spans="1:3" x14ac:dyDescent="0.25">
      <c r="A27" t="s">
        <v>45</v>
      </c>
      <c r="B27" t="s">
        <v>22</v>
      </c>
      <c r="C27">
        <v>1</v>
      </c>
    </row>
    <row r="30" spans="1:3" ht="18.75" x14ac:dyDescent="0.3">
      <c r="A30" s="7" t="s">
        <v>68</v>
      </c>
    </row>
    <row r="31" spans="1:3" x14ac:dyDescent="0.25">
      <c r="A31" t="s">
        <v>69</v>
      </c>
    </row>
    <row r="32" spans="1:3" x14ac:dyDescent="0.25">
      <c r="A32" t="s">
        <v>70</v>
      </c>
    </row>
    <row r="33" spans="1:1" x14ac:dyDescent="0.25">
      <c r="A33" t="s">
        <v>71</v>
      </c>
    </row>
    <row r="34" spans="1:1" x14ac:dyDescent="0.25">
      <c r="A34" t="s">
        <v>7</v>
      </c>
    </row>
    <row r="37" spans="1:1" ht="18.75" x14ac:dyDescent="0.3">
      <c r="A37" s="7" t="s">
        <v>31</v>
      </c>
    </row>
    <row r="38" spans="1:1" x14ac:dyDescent="0.25">
      <c r="A38" t="s">
        <v>72</v>
      </c>
    </row>
    <row r="39" spans="1:1" x14ac:dyDescent="0.25">
      <c r="A39" t="s">
        <v>73</v>
      </c>
    </row>
    <row r="40" spans="1:1" x14ac:dyDescent="0.25">
      <c r="A40" t="s">
        <v>74</v>
      </c>
    </row>
    <row r="41" spans="1:1" x14ac:dyDescent="0.25">
      <c r="A41" t="s">
        <v>75</v>
      </c>
    </row>
    <row r="42" spans="1:1" x14ac:dyDescent="0.25">
      <c r="A42" t="s">
        <v>76</v>
      </c>
    </row>
    <row r="43" spans="1:1" x14ac:dyDescent="0.25">
      <c r="A43" t="s">
        <v>77</v>
      </c>
    </row>
    <row r="44" spans="1:1" x14ac:dyDescent="0.25">
      <c r="A44" t="s">
        <v>5</v>
      </c>
    </row>
  </sheetData>
  <sheetProtection sheet="1" objects="1" scenarios="1"/>
  <sortState xmlns:xlrd2="http://schemas.microsoft.com/office/spreadsheetml/2017/richdata2" ref="B12:C15">
    <sortCondition ref="B12:B15"/>
  </sortState>
  <pageMargins left="0.7" right="0.7" top="0.75" bottom="0.75" header="0.3" footer="0.3"/>
  <pageSetup orientation="portrait" r:id="rId1"/>
  <headerFooter>
    <oddFooter>&amp;LLast saved: 27-02-20 12:08:47 PM</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BCBC45713A8434EA9A4D906B70E58D9" ma:contentTypeVersion="4" ma:contentTypeDescription="Create a new document." ma:contentTypeScope="" ma:versionID="92d94e9d7f0c406b12e5ff27444035a2">
  <xsd:schema xmlns:xsd="http://www.w3.org/2001/XMLSchema" xmlns:xs="http://www.w3.org/2001/XMLSchema" xmlns:p="http://schemas.microsoft.com/office/2006/metadata/properties" xmlns:ns2="5bcdf354-6f6d-4434-b4e2-e7f3b35865d1" xmlns:ns3="70a39990-ce34-4cfc-bf78-ef5f78b00bd3" targetNamespace="http://schemas.microsoft.com/office/2006/metadata/properties" ma:root="true" ma:fieldsID="8057665af6b1a98b6dd3662acf60e7e2" ns2:_="" ns3:_="">
    <xsd:import namespace="5bcdf354-6f6d-4434-b4e2-e7f3b35865d1"/>
    <xsd:import namespace="70a39990-ce34-4cfc-bf78-ef5f78b00bd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cdf354-6f6d-4434-b4e2-e7f3b35865d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a39990-ce34-4cfc-bf78-ef5f78b00bd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B30F6B-904D-4B6E-AAA6-E01DECC2179C}">
  <ds:schemaRefs>
    <ds:schemaRef ds:uri="http://schemas.microsoft.com/office/infopath/2007/PartnerControls"/>
    <ds:schemaRef ds:uri="http://schemas.microsoft.com/office/2006/documentManagement/types"/>
    <ds:schemaRef ds:uri="5bcdf354-6f6d-4434-b4e2-e7f3b35865d1"/>
    <ds:schemaRef ds:uri="http://schemas.microsoft.com/office/2006/metadata/properties"/>
    <ds:schemaRef ds:uri="http://purl.org/dc/elements/1.1/"/>
    <ds:schemaRef ds:uri="70a39990-ce34-4cfc-bf78-ef5f78b00bd3"/>
    <ds:schemaRef ds:uri="http://purl.org/dc/dcmitype/"/>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7D3BF96-FE53-455F-9739-50FEB1FFE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cdf354-6f6d-4434-b4e2-e7f3b35865d1"/>
    <ds:schemaRef ds:uri="70a39990-ce34-4cfc-bf78-ef5f78b00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3D8CE2-6C2E-4E11-86C1-CF34F763E8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ScoreCard</vt:lpstr>
      <vt:lpstr>LookUps</vt:lpstr>
      <vt:lpstr>ScoreCard!Print_Titles</vt:lpstr>
    </vt:vector>
  </TitlesOfParts>
  <Manager/>
  <Company>Bowling Green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Sharon R Wiemken</dc:creator>
  <cp:keywords/>
  <dc:description/>
  <cp:lastModifiedBy>Adam Petrea</cp:lastModifiedBy>
  <cp:revision/>
  <dcterms:created xsi:type="dcterms:W3CDTF">2016-07-25T12:52:11Z</dcterms:created>
  <dcterms:modified xsi:type="dcterms:W3CDTF">2021-09-24T13:03:04Z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0x0101004BCBC45713A8434EA9A4D906B70E58D9</vt:lpwstr>
  </property>
  <property fmtid="{D5CDD505-2E9C-101B-9397-08002B2CF9AE}" pid="3" name="AuthorIds_UIVersion_1536">
    <vt:lpwstr>790</vt:lpwstr>
  </property>
</Properties>
</file>